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Industrial Sector\"/>
    </mc:Choice>
  </mc:AlternateContent>
  <xr:revisionPtr revIDLastSave="0" documentId="13_ncr:1_{76A76457-150F-45FC-98BF-4BCCC5FEEE5B}" xr6:coauthVersionLast="36" xr6:coauthVersionMax="36" xr10:uidLastSave="{00000000-0000-0000-0000-000000000000}"/>
  <bookViews>
    <workbookView xWindow="0" yWindow="0" windowWidth="19200" windowHeight="10968" xr2:uid="{00000000-000D-0000-FFFF-FFFF00000000}"/>
  </bookViews>
  <sheets>
    <sheet name="Annual Financial Data" sheetId="1" r:id="rId1"/>
    <sheet name="Financial Ratios" sheetId="2" r:id="rId2"/>
  </sheets>
  <definedNames>
    <definedName name="_xlnm._FilterDatabase" localSheetId="0" hidden="1">'Annual Financial Data'!$E$14:$E$84</definedName>
    <definedName name="_xlnm.Print_Area" localSheetId="0">'Annual Financial Data'!$E$1:$E$83</definedName>
  </definedNames>
  <calcPr calcId="191029"/>
</workbook>
</file>

<file path=xl/calcChain.xml><?xml version="1.0" encoding="utf-8"?>
<calcChain xmlns="http://schemas.openxmlformats.org/spreadsheetml/2006/main">
  <c r="D19" i="2" l="1"/>
  <c r="D18" i="2"/>
  <c r="B29" i="2" l="1"/>
  <c r="D29" i="2"/>
  <c r="B30" i="2"/>
  <c r="D30" i="2"/>
  <c r="B31" i="2"/>
  <c r="B33" i="2"/>
  <c r="D33" i="2"/>
  <c r="B34" i="2"/>
  <c r="D34" i="2"/>
  <c r="B37" i="2"/>
  <c r="D37" i="2"/>
  <c r="B38" i="2"/>
  <c r="B35" i="2" s="1"/>
  <c r="D38" i="2"/>
  <c r="D35" i="2" s="1"/>
  <c r="B23" i="2"/>
  <c r="B24" i="2"/>
  <c r="B25" i="2"/>
  <c r="B26" i="2"/>
  <c r="D26" i="2"/>
  <c r="B27" i="2"/>
  <c r="D27" i="2"/>
  <c r="B17" i="2"/>
  <c r="B18" i="2"/>
  <c r="B19" i="2"/>
  <c r="B20" i="2"/>
  <c r="B21" i="2"/>
  <c r="C18" i="2"/>
  <c r="C17" i="2"/>
  <c r="C23" i="2" l="1"/>
  <c r="C38" i="2" l="1"/>
  <c r="C35" i="2" s="1"/>
  <c r="C37" i="2"/>
  <c r="C34" i="2"/>
  <c r="C33" i="2"/>
  <c r="C31" i="2"/>
  <c r="C30" i="2"/>
  <c r="C29" i="2"/>
  <c r="C27" i="2"/>
  <c r="C26" i="2" l="1"/>
  <c r="C25" i="2"/>
  <c r="C24" i="2"/>
  <c r="C21" i="2"/>
  <c r="C19" i="2"/>
</calcChain>
</file>

<file path=xl/sharedStrings.xml><?xml version="1.0" encoding="utf-8"?>
<sst xmlns="http://schemas.openxmlformats.org/spreadsheetml/2006/main" count="229" uniqueCount="208">
  <si>
    <t>MIDDLE EAST COMPLEX FOR ENG. ELECTRONICS &amp; HEAVY INDUSTRIES</t>
  </si>
  <si>
    <t>NATIONAL CABLE &amp; WIRE MANUFACTURING</t>
  </si>
  <si>
    <t>UNITED CABLE INDUSTRIES</t>
  </si>
  <si>
    <t>الوطنية لصناعة الكوابل والأسلاك الكهربائية</t>
  </si>
  <si>
    <t>مجمع الشرق الاوسط للصناعات الهندسية والالكترونية والثقيلة</t>
  </si>
  <si>
    <t>مصانع الكابلات المتحدة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</si>
  <si>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</si>
  <si>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</si>
  <si>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</si>
  <si>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</si>
  <si>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</si>
  <si>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</si>
  <si>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</si>
  <si>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</si>
  <si>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</si>
  <si>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</si>
  <si>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-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</si>
  <si>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</si>
  <si>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</si>
  <si>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</si>
  <si>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</si>
  <si>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</si>
  <si>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</si>
  <si>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</si>
  <si>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</si>
  <si>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</si>
  <si>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</si>
  <si>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</si>
  <si>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</si>
  <si>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</si>
  <si>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</si>
  <si>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</si>
  <si>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</si>
  <si>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</si>
  <si>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</si>
  <si>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</si>
  <si>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</si>
  <si>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</si>
  <si>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</si>
  <si>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</si>
  <si>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</si>
  <si>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</si>
  <si>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</si>
  <si>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</si>
  <si>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</si>
  <si>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</si>
  <si>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</si>
  <si>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</si>
  <si>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</si>
  <si>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</si>
  <si>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</si>
  <si>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</si>
  <si>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</si>
  <si>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</si>
  <si>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</si>
  <si>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</si>
  <si>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</si>
  <si>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</si>
  <si>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</si>
  <si>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</si>
  <si>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</si>
  <si>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</si>
  <si>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</si>
  <si>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</si>
  <si>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صافي الربح الى المبيعات %</t>
  </si>
  <si>
    <t/>
  </si>
  <si>
    <t>Property, plant and equipment</t>
  </si>
  <si>
    <t>Projects in progress</t>
  </si>
  <si>
    <t>Investments in subsidiaries, joint ventures and associates</t>
  </si>
  <si>
    <t>Intangible assets</t>
  </si>
  <si>
    <t>Financial assets at fair value through other comprehensive income</t>
  </si>
  <si>
    <t>Loans receivables long term</t>
  </si>
  <si>
    <t>Trade and other non-current receivables</t>
  </si>
  <si>
    <t>Total non-current assets</t>
  </si>
  <si>
    <t>Cash and banks balances</t>
  </si>
  <si>
    <t>Trade and other current receivables</t>
  </si>
  <si>
    <t>Current receivables due from related parties</t>
  </si>
  <si>
    <t>Inventories</t>
  </si>
  <si>
    <t>Spare parts</t>
  </si>
  <si>
    <t>Financial assets at fair value through profit or loss</t>
  </si>
  <si>
    <t>Other current assets</t>
  </si>
  <si>
    <t>Total</t>
  </si>
  <si>
    <t>Total current assets</t>
  </si>
  <si>
    <t>Total assets</t>
  </si>
  <si>
    <t>Paid-up capital</t>
  </si>
  <si>
    <t>Retained earnings (accumulated losses)</t>
  </si>
  <si>
    <t>Share premium</t>
  </si>
  <si>
    <t>Share discount</t>
  </si>
  <si>
    <t>Treasury shares</t>
  </si>
  <si>
    <t>Statutory reserve</t>
  </si>
  <si>
    <t>Voluntary reserve</t>
  </si>
  <si>
    <t>Special reserve</t>
  </si>
  <si>
    <t>General reserve</t>
  </si>
  <si>
    <t>Fair value reserve</t>
  </si>
  <si>
    <t>Reserve of change in value of foreign currency basis spreads</t>
  </si>
  <si>
    <t>Other equity interest</t>
  </si>
  <si>
    <t>Total equity attributable to owners of parent</t>
  </si>
  <si>
    <t>Total equity</t>
  </si>
  <si>
    <t>Non-current borrowings</t>
  </si>
  <si>
    <t>Total non-current liabilities</t>
  </si>
  <si>
    <t>Trade and other current payables</t>
  </si>
  <si>
    <t>Current payables to related parties</t>
  </si>
  <si>
    <t>Current provisions</t>
  </si>
  <si>
    <t>Current borrowings</t>
  </si>
  <si>
    <t>Other current liabilities</t>
  </si>
  <si>
    <t>Total current liabilities</t>
  </si>
  <si>
    <t>Total liabilities</t>
  </si>
  <si>
    <t>Total equity and liabilities</t>
  </si>
  <si>
    <t>Revenue</t>
  </si>
  <si>
    <t>Cost of revenues</t>
  </si>
  <si>
    <t>Gross profit</t>
  </si>
  <si>
    <t>Other income</t>
  </si>
  <si>
    <t>General and administrative expense</t>
  </si>
  <si>
    <t>Selling and distribution expenses</t>
  </si>
  <si>
    <t>Other expenses</t>
  </si>
  <si>
    <t>Operating profit</t>
  </si>
  <si>
    <t>Finance costs</t>
  </si>
  <si>
    <t>Net finance income (cost)</t>
  </si>
  <si>
    <t>Gains (losses) on financial assets at fair value through profit or loss</t>
  </si>
  <si>
    <t>Profit (loss) before tax from continuous operations</t>
  </si>
  <si>
    <t>Income Tax Expense</t>
  </si>
  <si>
    <t>Profit (loss) from continuing operations</t>
  </si>
  <si>
    <t>Profit (loss) from discontinued operations</t>
  </si>
  <si>
    <t>Profit (loss)</t>
  </si>
  <si>
    <t>Profit (loss), attributable to owners</t>
  </si>
  <si>
    <t>Profit (loss), attributable to non-controlling interests</t>
  </si>
  <si>
    <t>Net cash flows from (used in) operations</t>
  </si>
  <si>
    <t>Net cash flows from (used in) investing activities</t>
  </si>
  <si>
    <t>Net cash flows from (used in) financing activities</t>
  </si>
  <si>
    <t>Cash and cash equivalents at beginning of period</t>
  </si>
  <si>
    <t>Cash and cash equivalents at end of period</t>
  </si>
  <si>
    <t>الممتلكات والآلات والمعدات</t>
  </si>
  <si>
    <t>مشاريع تحت التنفيذ</t>
  </si>
  <si>
    <t>الاستثمارات في الشركات التابعة والمشاريع المشتركة والشركات الحليفة</t>
  </si>
  <si>
    <t>موجودات غير ملموسة</t>
  </si>
  <si>
    <t>موجودات مالية بالقيمة العادلة من خلال الدخل الشامل الاخر</t>
  </si>
  <si>
    <t>قروض مدينة طويلة الاجل</t>
  </si>
  <si>
    <t>الذمم التجارية والذمم الأخرى المدينة غير المتداولة</t>
  </si>
  <si>
    <t>إجمالي الموجودات غير المتداولة</t>
  </si>
  <si>
    <t>النقد في الصندوق ولدى البنوك</t>
  </si>
  <si>
    <t>الذمم التجارية والذمم الأخرى المدينة المتداولة</t>
  </si>
  <si>
    <t>الذمم المدينة المتداولة المستحقة من أطراف ذات علاقة</t>
  </si>
  <si>
    <t>المخزون</t>
  </si>
  <si>
    <t>قطع غيار</t>
  </si>
  <si>
    <t>موجودات مالية بالقيمة العادلة من خلال قائمة الدخل</t>
  </si>
  <si>
    <t>موجودات متداولة أخرى</t>
  </si>
  <si>
    <t>المجموع</t>
  </si>
  <si>
    <t>إجمالي الموجودات المتداولة</t>
  </si>
  <si>
    <t>مجموع الموجودات</t>
  </si>
  <si>
    <t>رأس المال المكتتب به (المدفوع)</t>
  </si>
  <si>
    <t>الأرباح (الخسائر) المدورة</t>
  </si>
  <si>
    <t>علاوة إصدار</t>
  </si>
  <si>
    <t>خصم اصدار</t>
  </si>
  <si>
    <t>أسهم الخزينة</t>
  </si>
  <si>
    <t>احتياطي اجباري</t>
  </si>
  <si>
    <t>إحتياطي اختياري</t>
  </si>
  <si>
    <t>إحتياطي خاص</t>
  </si>
  <si>
    <t>إحتياطي عام</t>
  </si>
  <si>
    <t>إحتياطي القيمة العادلة</t>
  </si>
  <si>
    <t>احتياطي التغير في قيمة فروقات أسعار العملة الأجنبية</t>
  </si>
  <si>
    <t>حصص ملكية أخرى</t>
  </si>
  <si>
    <t>إجمالي حقوق الملكية المنسوبة إلى مالكي الشركة الأم</t>
  </si>
  <si>
    <t>إجمالي حقوق الملكية</t>
  </si>
  <si>
    <t>الاقتراضات غير متداولة</t>
  </si>
  <si>
    <t>إجمالي المطلوبات غير المتداولة</t>
  </si>
  <si>
    <t>الذمم التجارية والذمم الأخرى الدائنة</t>
  </si>
  <si>
    <t>الذمم الدائنة المتداولة إلى أطراف ذات العلاقة</t>
  </si>
  <si>
    <t>المخصصات المتداولة</t>
  </si>
  <si>
    <t>الاقتراضات المتداولة</t>
  </si>
  <si>
    <t>مطلوبات متداولة أخرى</t>
  </si>
  <si>
    <t>إجمالي المطلوبات المتداولة</t>
  </si>
  <si>
    <t>مجموع المطلوبات</t>
  </si>
  <si>
    <t>إجمالي المطلوبات وحقوق الملكية</t>
  </si>
  <si>
    <t>الإيرادات</t>
  </si>
  <si>
    <t>تكلفة المبيعات</t>
  </si>
  <si>
    <t>مجمل الربح</t>
  </si>
  <si>
    <t>الإيرادات الأخرى</t>
  </si>
  <si>
    <t>المصاريف الادارية والعمومية</t>
  </si>
  <si>
    <t>مصاريف بيع وتوزيع</t>
  </si>
  <si>
    <t>مصاريف اخرى</t>
  </si>
  <si>
    <t>الربح التشغيلي</t>
  </si>
  <si>
    <t>تكاليف التمويل</t>
  </si>
  <si>
    <t>صافي دخل (مصروف) التمويل</t>
  </si>
  <si>
    <t>أرباح (خسائر) موجودات مالية بالقيمة العادلة من خلال قائمة الدخل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</si>
  <si>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</si>
  <si>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</si>
  <si>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</si>
  <si>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 من العمليات المتوقفة</t>
  </si>
  <si>
    <t>الربح (الخسارة)</t>
  </si>
  <si>
    <t>الربح (الخسارة)، المنسوب إلى مساهمي الشركة</t>
  </si>
  <si>
    <t>الربح (الخسارة)، المنسوب إلى حقوق غير المسيطرين</t>
  </si>
  <si>
    <t>صافي التدفق النقدي من (المستخدم في) الانشطة الإستثمارية</t>
  </si>
  <si>
    <t>صافي التدفقات النقدي من (المستخدم في) الانشطة التمويلية</t>
  </si>
  <si>
    <t>النقد وما في حكمه في بداية الفترة</t>
  </si>
  <si>
    <t>النقد وما في حكمه في نهاية الفترة</t>
  </si>
  <si>
    <t>حقوق غير المسيطرين</t>
  </si>
  <si>
    <t>Non-controlling interests</t>
  </si>
  <si>
    <t>البيانات المالية السنوية لعام 2024</t>
  </si>
  <si>
    <t>Annual Financial Data for the Year 2024</t>
  </si>
  <si>
    <t>الذمم التجارية والذمم الأخرى الدائنة غير المتداولة</t>
  </si>
  <si>
    <t>صافي التدفقات النقدية من (المستخدم في) عمليات التشغيل</t>
  </si>
  <si>
    <t>Trade and other non-current payables</t>
  </si>
  <si>
    <t>*(سعر الاغلاق (دينار</t>
  </si>
  <si>
    <t>Closing Price (JD)*</t>
  </si>
  <si>
    <t>Market Capitalization (JD)*</t>
  </si>
  <si>
    <t>*(القيمة السوقية (دينار</t>
  </si>
  <si>
    <t>*يعكس آخر سعر للشركة المدرجة بغض النظر فيما إذا تم تسجيل هذا السعر في سوق الأوراق المالية المدرجة أو غير المدرجة.</t>
  </si>
  <si>
    <t>*Reflects the listed company's last closing price, regardless of whether this price was registered in the listed or unlisted securities market.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</si>
</sst>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\-mm\-yyyy"/>
    <numFmt numFmtId="166" formatCode="0.000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/>
    <xf numFmtId="0" fontId="0" fillId="2" borderId="5" xfId="0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/>
    <xf numFmtId="0" fontId="2" fillId="0" borderId="0" xfId="0" applyFont="1"/>
    <xf numFmtId="0" fontId="3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164" fontId="0" fillId="0" borderId="0" xfId="0" applyNumberFormat="1"/>
    <xf numFmtId="2" fontId="0" fillId="0" borderId="0" xfId="0" applyNumberFormat="1"/>
    <xf numFmtId="0" fontId="0" fillId="0" borderId="0" xfId="0" applyBorder="1"/>
    <xf numFmtId="0" fontId="0" fillId="0" borderId="0" xfId="0" applyNumberFormat="1" applyFill="1" applyBorder="1"/>
    <xf numFmtId="0" fontId="1" fillId="0" borderId="0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10" xfId="0" applyFill="1" applyBorder="1"/>
    <xf numFmtId="0" fontId="0" fillId="0" borderId="10" xfId="0" applyBorder="1"/>
    <xf numFmtId="0" fontId="0" fillId="0" borderId="10" xfId="0" applyNumberFormat="1" applyBorder="1"/>
    <xf numFmtId="0" fontId="0" fillId="0" borderId="11" xfId="0" applyFill="1" applyBorder="1"/>
    <xf numFmtId="0" fontId="0" fillId="0" borderId="11" xfId="0" applyNumberFormat="1" applyBorder="1"/>
    <xf numFmtId="1" fontId="0" fillId="0" borderId="0" xfId="0" applyNumberFormat="1"/>
    <xf numFmtId="3" fontId="0" fillId="0" borderId="0" xfId="0" applyNumberFormat="1"/>
    <xf numFmtId="166" fontId="4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 readingOrder="2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2438400</xdr:colOff>
      <xdr:row>3</xdr:row>
      <xdr:rowOff>9525</xdr:rowOff>
    </xdr:to>
    <xdr:pic>
      <xdr:nvPicPr>
        <xdr:cNvPr id="1040" name="Picture 1">
          <a:extLst>
            <a:ext uri="{FF2B5EF4-FFF2-40B4-BE49-F238E27FC236}">
              <a16:creationId xmlns:a16="http://schemas.microsoft.com/office/drawing/2014/main" id="{4601FF22-E3E9-4582-A30D-07667A4E80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1917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E105"/>
  <sheetViews>
    <sheetView tabSelected="1" topLeftCell="A2" zoomScaleNormal="100" workbookViewId="0">
      <selection activeCell="C6" sqref="C6"/>
    </sheetView>
  </sheetViews>
  <sheetFormatPr defaultRowHeight="13.2" x14ac:dyDescent="0.25"/>
  <cols>
    <col min="1" max="1" width="61.6640625" customWidth="1"/>
    <col min="2" max="2" width="16.5546875" customWidth="1"/>
    <col min="3" max="3" width="17.5546875" customWidth="1"/>
    <col min="4" max="4" width="20.44140625" customWidth="1"/>
    <col min="5" max="5" width="45.109375" bestFit="1" customWidth="1"/>
  </cols>
  <sheetData>
    <row r="7" spans="1:5" ht="13.8" x14ac:dyDescent="0.25">
      <c r="A7" s="11" t="s">
        <v>198</v>
      </c>
      <c r="E7" s="11" t="s">
        <v>197</v>
      </c>
    </row>
    <row r="8" spans="1:5" x14ac:dyDescent="0.25">
      <c r="C8" s="10"/>
    </row>
    <row r="9" spans="1:5" ht="52.5" customHeight="1" x14ac:dyDescent="0.25">
      <c r="A9" s="3"/>
      <c r="B9" s="6" t="s">
        <v>5</v>
      </c>
      <c r="C9" s="8" t="s">
        <v>3</v>
      </c>
      <c r="D9" s="6" t="s">
        <v>4</v>
      </c>
      <c r="E9" s="3"/>
    </row>
    <row r="10" spans="1:5" ht="64.5" customHeight="1" x14ac:dyDescent="0.25">
      <c r="A10" s="4"/>
      <c r="B10" s="6" t="s">
        <v>2</v>
      </c>
      <c r="C10" s="8" t="s">
        <v>1</v>
      </c>
      <c r="D10" s="6" t="s">
        <v>0</v>
      </c>
      <c r="E10" s="4"/>
    </row>
    <row r="11" spans="1:5" x14ac:dyDescent="0.25">
      <c r="A11" s="5"/>
      <c r="B11" s="6">
        <v>141215</v>
      </c>
      <c r="C11" s="8">
        <v>141039</v>
      </c>
      <c r="D11" s="6">
        <v>141097</v>
      </c>
      <c r="E11" s="5"/>
    </row>
    <row r="13" spans="1:5" x14ac:dyDescent="0.25">
      <c r="A13" s="7" t="s">
        <v>6</v>
      </c>
      <c r="E13" s="7" t="s">
        <v>7</v>
      </c>
    </row>
    <row r="14" spans="1:5" x14ac:dyDescent="0.25">
      <c r="A14" s="1" t="s">
        <v>66</v>
      </c>
      <c r="B14" s="2">
        <v>13685734</v>
      </c>
      <c r="C14" s="2">
        <v>6786507</v>
      </c>
      <c r="D14" s="2">
        <v>1983</v>
      </c>
      <c r="E14" s="1" t="s">
        <v>131</v>
      </c>
    </row>
    <row r="15" spans="1:5" x14ac:dyDescent="0.25">
      <c r="A15" s="9" t="s">
        <v>67</v>
      </c>
      <c r="B15" s="2">
        <v>267889</v>
      </c>
      <c r="C15" s="1">
        <v>0</v>
      </c>
      <c r="D15" s="1">
        <v>0</v>
      </c>
      <c r="E15" s="1" t="s">
        <v>132</v>
      </c>
    </row>
    <row r="16" spans="1:5" x14ac:dyDescent="0.25">
      <c r="A16" s="9" t="s">
        <v>68</v>
      </c>
      <c r="B16" s="2">
        <v>0</v>
      </c>
      <c r="C16" s="1">
        <v>0</v>
      </c>
      <c r="D16" s="1">
        <v>0</v>
      </c>
      <c r="E16" s="1" t="s">
        <v>133</v>
      </c>
    </row>
    <row r="17" spans="1:5" x14ac:dyDescent="0.25">
      <c r="A17" s="9" t="s">
        <v>69</v>
      </c>
      <c r="B17" s="2">
        <v>0</v>
      </c>
      <c r="C17" s="1">
        <v>0</v>
      </c>
      <c r="D17" s="1">
        <v>0</v>
      </c>
      <c r="E17" s="1" t="s">
        <v>134</v>
      </c>
    </row>
    <row r="18" spans="1:5" x14ac:dyDescent="0.25">
      <c r="A18" s="9" t="s">
        <v>70</v>
      </c>
      <c r="B18" s="1">
        <v>0</v>
      </c>
      <c r="C18" s="2">
        <v>42958</v>
      </c>
      <c r="D18" s="2">
        <v>4812</v>
      </c>
      <c r="E18" s="1" t="s">
        <v>135</v>
      </c>
    </row>
    <row r="19" spans="1:5" x14ac:dyDescent="0.25">
      <c r="A19" s="9" t="s">
        <v>71</v>
      </c>
      <c r="B19" s="1">
        <v>0</v>
      </c>
      <c r="C19" s="2">
        <v>0</v>
      </c>
      <c r="D19" s="2">
        <v>0</v>
      </c>
      <c r="E19" s="1" t="s">
        <v>136</v>
      </c>
    </row>
    <row r="20" spans="1:5" x14ac:dyDescent="0.25">
      <c r="A20" s="9" t="s">
        <v>72</v>
      </c>
      <c r="B20" s="2">
        <v>0</v>
      </c>
      <c r="C20" s="2">
        <v>0</v>
      </c>
      <c r="D20" s="1">
        <v>0</v>
      </c>
      <c r="E20" s="1" t="s">
        <v>137</v>
      </c>
    </row>
    <row r="21" spans="1:5" x14ac:dyDescent="0.25">
      <c r="A21" s="9" t="s">
        <v>73</v>
      </c>
      <c r="B21" s="2">
        <v>13953623</v>
      </c>
      <c r="C21" s="2">
        <v>6829465</v>
      </c>
      <c r="D21" s="2">
        <v>6795</v>
      </c>
      <c r="E21" s="1" t="s">
        <v>138</v>
      </c>
    </row>
    <row r="22" spans="1:5" x14ac:dyDescent="0.25">
      <c r="A22" s="9" t="s">
        <v>74</v>
      </c>
      <c r="B22" s="2">
        <v>1238407</v>
      </c>
      <c r="C22" s="2">
        <v>256923</v>
      </c>
      <c r="D22" s="2">
        <v>502</v>
      </c>
      <c r="E22" s="1" t="s">
        <v>139</v>
      </c>
    </row>
    <row r="23" spans="1:5" x14ac:dyDescent="0.25">
      <c r="A23" s="9" t="s">
        <v>75</v>
      </c>
      <c r="B23" s="2">
        <v>14305218</v>
      </c>
      <c r="C23" s="2">
        <v>3135068</v>
      </c>
      <c r="D23" s="2">
        <v>17540620</v>
      </c>
      <c r="E23" s="1" t="s">
        <v>140</v>
      </c>
    </row>
    <row r="24" spans="1:5" x14ac:dyDescent="0.25">
      <c r="A24" s="9" t="s">
        <v>76</v>
      </c>
      <c r="B24" s="1">
        <v>0</v>
      </c>
      <c r="C24" s="1">
        <v>0</v>
      </c>
      <c r="D24" s="2">
        <v>29257209</v>
      </c>
      <c r="E24" s="1" t="s">
        <v>141</v>
      </c>
    </row>
    <row r="25" spans="1:5" x14ac:dyDescent="0.25">
      <c r="A25" s="9" t="s">
        <v>77</v>
      </c>
      <c r="B25" s="2">
        <v>17724362</v>
      </c>
      <c r="C25" s="2">
        <v>5432844</v>
      </c>
      <c r="D25" s="1">
        <v>0</v>
      </c>
      <c r="E25" s="1" t="s">
        <v>142</v>
      </c>
    </row>
    <row r="26" spans="1:5" x14ac:dyDescent="0.25">
      <c r="A26" s="9" t="s">
        <v>78</v>
      </c>
      <c r="B26" s="2">
        <v>1081982</v>
      </c>
      <c r="C26" s="2">
        <v>437681</v>
      </c>
      <c r="D26" s="1">
        <v>0</v>
      </c>
      <c r="E26" s="1" t="s">
        <v>143</v>
      </c>
    </row>
    <row r="27" spans="1:5" x14ac:dyDescent="0.25">
      <c r="A27" s="9" t="s">
        <v>79</v>
      </c>
      <c r="B27" s="2">
        <v>0</v>
      </c>
      <c r="C27" s="2">
        <v>0</v>
      </c>
      <c r="D27" s="1">
        <v>0</v>
      </c>
      <c r="E27" s="1" t="s">
        <v>144</v>
      </c>
    </row>
    <row r="28" spans="1:5" x14ac:dyDescent="0.25">
      <c r="A28" s="9" t="s">
        <v>80</v>
      </c>
      <c r="B28" s="2">
        <v>277685</v>
      </c>
      <c r="C28" s="2">
        <v>145817</v>
      </c>
      <c r="D28" s="2">
        <v>1169579</v>
      </c>
      <c r="E28" s="1" t="s">
        <v>145</v>
      </c>
    </row>
    <row r="29" spans="1:5" x14ac:dyDescent="0.25">
      <c r="A29" s="9" t="s">
        <v>81</v>
      </c>
      <c r="B29" s="2">
        <v>34627654</v>
      </c>
      <c r="C29" s="2">
        <v>9408333</v>
      </c>
      <c r="D29" s="2">
        <v>47967910</v>
      </c>
      <c r="E29" s="1" t="s">
        <v>146</v>
      </c>
    </row>
    <row r="30" spans="1:5" x14ac:dyDescent="0.25">
      <c r="A30" s="9" t="s">
        <v>82</v>
      </c>
      <c r="B30" s="2">
        <v>34627654</v>
      </c>
      <c r="C30" s="2">
        <v>9408333</v>
      </c>
      <c r="D30" s="2">
        <v>47967910</v>
      </c>
      <c r="E30" s="1" t="s">
        <v>147</v>
      </c>
    </row>
    <row r="31" spans="1:5" x14ac:dyDescent="0.25">
      <c r="A31" s="9" t="s">
        <v>83</v>
      </c>
      <c r="B31" s="2">
        <v>48581277</v>
      </c>
      <c r="C31" s="2">
        <v>16237798</v>
      </c>
      <c r="D31" s="2">
        <v>47974705</v>
      </c>
      <c r="E31" s="1" t="s">
        <v>148</v>
      </c>
    </row>
    <row r="32" spans="1:5" x14ac:dyDescent="0.25">
      <c r="A32" s="9" t="s">
        <v>84</v>
      </c>
      <c r="B32" s="2">
        <v>35000000</v>
      </c>
      <c r="C32" s="2">
        <v>19299747</v>
      </c>
      <c r="D32" s="2">
        <v>54559665</v>
      </c>
      <c r="E32" s="1" t="s">
        <v>149</v>
      </c>
    </row>
    <row r="33" spans="1:5" x14ac:dyDescent="0.25">
      <c r="A33" s="9" t="s">
        <v>85</v>
      </c>
      <c r="B33" s="2">
        <v>1464205</v>
      </c>
      <c r="C33" s="2">
        <v>-14805256</v>
      </c>
      <c r="D33" s="2">
        <v>-24366776</v>
      </c>
      <c r="E33" s="1" t="s">
        <v>150</v>
      </c>
    </row>
    <row r="34" spans="1:5" x14ac:dyDescent="0.25">
      <c r="A34" s="9" t="s">
        <v>86</v>
      </c>
      <c r="B34" s="2">
        <v>0</v>
      </c>
      <c r="C34" s="2">
        <v>0</v>
      </c>
      <c r="D34" s="2">
        <v>0</v>
      </c>
      <c r="E34" s="1" t="s">
        <v>151</v>
      </c>
    </row>
    <row r="35" spans="1:5" x14ac:dyDescent="0.25">
      <c r="A35" s="9" t="s">
        <v>87</v>
      </c>
      <c r="B35" s="2">
        <v>0</v>
      </c>
      <c r="C35" s="2">
        <v>0</v>
      </c>
      <c r="D35" s="2">
        <v>0</v>
      </c>
      <c r="E35" s="1" t="s">
        <v>152</v>
      </c>
    </row>
    <row r="36" spans="1:5" x14ac:dyDescent="0.25">
      <c r="A36" s="9" t="s">
        <v>88</v>
      </c>
      <c r="B36" s="2">
        <v>0</v>
      </c>
      <c r="C36" s="2">
        <v>0</v>
      </c>
      <c r="D36" s="2">
        <v>0</v>
      </c>
      <c r="E36" s="1" t="s">
        <v>153</v>
      </c>
    </row>
    <row r="37" spans="1:5" x14ac:dyDescent="0.25">
      <c r="A37" s="9" t="s">
        <v>89</v>
      </c>
      <c r="B37" s="2">
        <v>363937</v>
      </c>
      <c r="C37" s="1">
        <v>0</v>
      </c>
      <c r="D37" s="1">
        <v>0</v>
      </c>
      <c r="E37" s="1" t="s">
        <v>154</v>
      </c>
    </row>
    <row r="38" spans="1:5" x14ac:dyDescent="0.25">
      <c r="A38" s="9" t="s">
        <v>90</v>
      </c>
      <c r="B38" s="2">
        <v>0</v>
      </c>
      <c r="C38" s="1">
        <v>0</v>
      </c>
      <c r="D38" s="1">
        <v>0</v>
      </c>
      <c r="E38" s="1" t="s">
        <v>155</v>
      </c>
    </row>
    <row r="39" spans="1:5" x14ac:dyDescent="0.25">
      <c r="A39" s="9" t="s">
        <v>91</v>
      </c>
      <c r="B39" s="2">
        <v>0</v>
      </c>
      <c r="C39" s="1">
        <v>0</v>
      </c>
      <c r="D39" s="1">
        <v>0</v>
      </c>
      <c r="E39" s="1" t="s">
        <v>156</v>
      </c>
    </row>
    <row r="40" spans="1:5" x14ac:dyDescent="0.25">
      <c r="A40" s="9" t="s">
        <v>92</v>
      </c>
      <c r="B40" s="2">
        <v>0</v>
      </c>
      <c r="C40" s="1">
        <v>0</v>
      </c>
      <c r="D40" s="1">
        <v>0</v>
      </c>
      <c r="E40" s="1" t="s">
        <v>157</v>
      </c>
    </row>
    <row r="41" spans="1:5" x14ac:dyDescent="0.25">
      <c r="A41" s="9" t="s">
        <v>93</v>
      </c>
      <c r="B41" s="1">
        <v>0</v>
      </c>
      <c r="C41" s="2">
        <v>-20768</v>
      </c>
      <c r="D41" s="1">
        <v>0</v>
      </c>
      <c r="E41" s="1" t="s">
        <v>158</v>
      </c>
    </row>
    <row r="42" spans="1:5" x14ac:dyDescent="0.25">
      <c r="A42" s="9" t="s">
        <v>94</v>
      </c>
      <c r="B42" s="1">
        <v>0</v>
      </c>
      <c r="C42" s="2">
        <v>0</v>
      </c>
      <c r="D42" s="1">
        <v>0</v>
      </c>
      <c r="E42" s="1" t="s">
        <v>159</v>
      </c>
    </row>
    <row r="43" spans="1:5" x14ac:dyDescent="0.25">
      <c r="A43" s="9" t="s">
        <v>95</v>
      </c>
      <c r="B43" s="1">
        <v>0</v>
      </c>
      <c r="C43" s="2">
        <v>0</v>
      </c>
      <c r="D43" s="1">
        <v>0</v>
      </c>
      <c r="E43" s="1" t="s">
        <v>160</v>
      </c>
    </row>
    <row r="44" spans="1:5" x14ac:dyDescent="0.25">
      <c r="A44" s="9" t="s">
        <v>96</v>
      </c>
      <c r="B44" s="1">
        <v>36828142</v>
      </c>
      <c r="C44" s="1">
        <v>4473723</v>
      </c>
      <c r="D44" s="2">
        <v>30192889</v>
      </c>
      <c r="E44" s="1" t="s">
        <v>161</v>
      </c>
    </row>
    <row r="45" spans="1:5" x14ac:dyDescent="0.25">
      <c r="A45" s="9" t="s">
        <v>196</v>
      </c>
      <c r="B45" s="1">
        <v>0</v>
      </c>
      <c r="C45" s="1">
        <v>0</v>
      </c>
      <c r="D45" s="2">
        <v>0</v>
      </c>
      <c r="E45" s="1" t="s">
        <v>195</v>
      </c>
    </row>
    <row r="46" spans="1:5" x14ac:dyDescent="0.25">
      <c r="A46" s="9" t="s">
        <v>97</v>
      </c>
      <c r="B46" s="2">
        <v>36828142</v>
      </c>
      <c r="C46" s="2">
        <v>4473723</v>
      </c>
      <c r="D46" s="2">
        <v>30192889</v>
      </c>
      <c r="E46" s="1" t="s">
        <v>162</v>
      </c>
    </row>
    <row r="47" spans="1:5" x14ac:dyDescent="0.25">
      <c r="A47" s="9" t="s">
        <v>201</v>
      </c>
      <c r="B47" s="2">
        <v>0</v>
      </c>
      <c r="C47" s="2">
        <v>0</v>
      </c>
      <c r="D47" s="2">
        <v>0</v>
      </c>
      <c r="E47" s="1" t="s">
        <v>199</v>
      </c>
    </row>
    <row r="48" spans="1:5" x14ac:dyDescent="0.25">
      <c r="A48" s="9" t="s">
        <v>98</v>
      </c>
      <c r="B48" s="2">
        <v>671512</v>
      </c>
      <c r="C48" s="2">
        <v>342992</v>
      </c>
      <c r="D48" s="1">
        <v>0</v>
      </c>
      <c r="E48" s="1" t="s">
        <v>163</v>
      </c>
    </row>
    <row r="49" spans="1:5" x14ac:dyDescent="0.25">
      <c r="A49" s="9" t="s">
        <v>99</v>
      </c>
      <c r="B49" s="2">
        <v>671512</v>
      </c>
      <c r="C49" s="2">
        <v>342992</v>
      </c>
      <c r="D49" s="1">
        <v>0</v>
      </c>
      <c r="E49" s="1" t="s">
        <v>164</v>
      </c>
    </row>
    <row r="50" spans="1:5" x14ac:dyDescent="0.25">
      <c r="A50" s="9" t="s">
        <v>100</v>
      </c>
      <c r="B50" s="2">
        <v>4982186</v>
      </c>
      <c r="C50" s="2">
        <v>669609</v>
      </c>
      <c r="D50" s="2">
        <v>3054442</v>
      </c>
      <c r="E50" s="1" t="s">
        <v>165</v>
      </c>
    </row>
    <row r="51" spans="1:5" x14ac:dyDescent="0.25">
      <c r="A51" s="9" t="s">
        <v>101</v>
      </c>
      <c r="B51" s="1">
        <v>0</v>
      </c>
      <c r="C51" s="1">
        <v>0</v>
      </c>
      <c r="D51" s="2">
        <v>8997982</v>
      </c>
      <c r="E51" s="1" t="s">
        <v>166</v>
      </c>
    </row>
    <row r="52" spans="1:5" x14ac:dyDescent="0.25">
      <c r="A52" s="9" t="s">
        <v>102</v>
      </c>
      <c r="B52" s="1">
        <v>0</v>
      </c>
      <c r="C52" s="2">
        <v>0</v>
      </c>
      <c r="D52" s="1">
        <v>0</v>
      </c>
      <c r="E52" s="1" t="s">
        <v>167</v>
      </c>
    </row>
    <row r="53" spans="1:5" x14ac:dyDescent="0.25">
      <c r="A53" s="9" t="s">
        <v>103</v>
      </c>
      <c r="B53" s="2">
        <v>4742195</v>
      </c>
      <c r="C53" s="2">
        <v>10751474</v>
      </c>
      <c r="D53" s="2">
        <v>2701681</v>
      </c>
      <c r="E53" s="1" t="s">
        <v>168</v>
      </c>
    </row>
    <row r="54" spans="1:5" x14ac:dyDescent="0.25">
      <c r="A54" s="9" t="s">
        <v>104</v>
      </c>
      <c r="B54" s="2">
        <v>1357242</v>
      </c>
      <c r="C54" s="2">
        <v>0</v>
      </c>
      <c r="D54" s="2">
        <v>3027711</v>
      </c>
      <c r="E54" s="1" t="s">
        <v>169</v>
      </c>
    </row>
    <row r="55" spans="1:5" x14ac:dyDescent="0.25">
      <c r="A55" s="9" t="s">
        <v>105</v>
      </c>
      <c r="B55" s="2">
        <v>11081623</v>
      </c>
      <c r="C55" s="2">
        <v>11421083</v>
      </c>
      <c r="D55" s="2">
        <v>17781816</v>
      </c>
      <c r="E55" s="1" t="s">
        <v>170</v>
      </c>
    </row>
    <row r="56" spans="1:5" x14ac:dyDescent="0.25">
      <c r="A56" s="9" t="s">
        <v>106</v>
      </c>
      <c r="B56" s="2">
        <v>11753135</v>
      </c>
      <c r="C56" s="2">
        <v>11764075</v>
      </c>
      <c r="D56" s="2">
        <v>17781816</v>
      </c>
      <c r="E56" s="1" t="s">
        <v>171</v>
      </c>
    </row>
    <row r="57" spans="1:5" x14ac:dyDescent="0.25">
      <c r="A57" s="9" t="s">
        <v>107</v>
      </c>
      <c r="B57" s="36">
        <v>48581277</v>
      </c>
      <c r="C57" s="36">
        <v>16237798</v>
      </c>
      <c r="D57" s="36">
        <v>47974705</v>
      </c>
      <c r="E57" s="1" t="s">
        <v>172</v>
      </c>
    </row>
    <row r="58" spans="1:5" x14ac:dyDescent="0.25">
      <c r="A58" t="s">
        <v>65</v>
      </c>
      <c r="B58" s="31"/>
      <c r="C58" s="31"/>
      <c r="D58" s="31"/>
      <c r="E58" t="s">
        <v>65</v>
      </c>
    </row>
    <row r="59" spans="1:5" x14ac:dyDescent="0.25">
      <c r="A59" s="7" t="s">
        <v>8</v>
      </c>
      <c r="B59" s="31"/>
      <c r="C59" s="31"/>
      <c r="D59" s="31"/>
      <c r="E59" s="7" t="s">
        <v>9</v>
      </c>
    </row>
    <row r="60" spans="1:5" x14ac:dyDescent="0.25">
      <c r="A60" s="9" t="s">
        <v>108</v>
      </c>
      <c r="B60" s="38">
        <v>67605823</v>
      </c>
      <c r="C60" s="38">
        <v>13046289</v>
      </c>
      <c r="D60" s="38">
        <v>0</v>
      </c>
      <c r="E60" s="1" t="s">
        <v>173</v>
      </c>
    </row>
    <row r="61" spans="1:5" x14ac:dyDescent="0.25">
      <c r="A61" s="9" t="s">
        <v>109</v>
      </c>
      <c r="B61" s="2">
        <v>63249484</v>
      </c>
      <c r="C61" s="2">
        <v>13734234</v>
      </c>
      <c r="D61" s="2">
        <v>0</v>
      </c>
      <c r="E61" s="1" t="s">
        <v>174</v>
      </c>
    </row>
    <row r="62" spans="1:5" x14ac:dyDescent="0.25">
      <c r="A62" s="9" t="s">
        <v>110</v>
      </c>
      <c r="B62" s="2">
        <v>4356339</v>
      </c>
      <c r="C62" s="2">
        <v>-687945</v>
      </c>
      <c r="D62" s="2">
        <v>0</v>
      </c>
      <c r="E62" s="1" t="s">
        <v>175</v>
      </c>
    </row>
    <row r="63" spans="1:5" x14ac:dyDescent="0.25">
      <c r="A63" s="9" t="s">
        <v>111</v>
      </c>
      <c r="B63" s="2">
        <v>30650</v>
      </c>
      <c r="C63" s="2">
        <v>0</v>
      </c>
      <c r="D63" s="1">
        <v>0</v>
      </c>
      <c r="E63" s="1" t="s">
        <v>176</v>
      </c>
    </row>
    <row r="64" spans="1:5" x14ac:dyDescent="0.25">
      <c r="A64" s="9" t="s">
        <v>112</v>
      </c>
      <c r="B64" s="2">
        <v>818810</v>
      </c>
      <c r="C64" s="2">
        <v>455383</v>
      </c>
      <c r="D64" s="2">
        <v>116128</v>
      </c>
      <c r="E64" s="1" t="s">
        <v>177</v>
      </c>
    </row>
    <row r="65" spans="1:5" x14ac:dyDescent="0.25">
      <c r="A65" s="9" t="s">
        <v>113</v>
      </c>
      <c r="B65" s="2">
        <v>608146</v>
      </c>
      <c r="C65" s="2">
        <v>325893</v>
      </c>
      <c r="D65" s="1">
        <v>0</v>
      </c>
      <c r="E65" s="1" t="s">
        <v>178</v>
      </c>
    </row>
    <row r="66" spans="1:5" x14ac:dyDescent="0.25">
      <c r="A66" s="9" t="s">
        <v>114</v>
      </c>
      <c r="B66" s="2">
        <v>355000</v>
      </c>
      <c r="C66" s="2">
        <v>209001</v>
      </c>
      <c r="D66" s="1">
        <v>0</v>
      </c>
      <c r="E66" s="1" t="s">
        <v>179</v>
      </c>
    </row>
    <row r="67" spans="1:5" x14ac:dyDescent="0.25">
      <c r="A67" s="9" t="s">
        <v>115</v>
      </c>
      <c r="B67" s="2">
        <v>2605033</v>
      </c>
      <c r="C67" s="2">
        <v>-1678222</v>
      </c>
      <c r="D67" s="2">
        <v>-116128</v>
      </c>
      <c r="E67" s="1" t="s">
        <v>180</v>
      </c>
    </row>
    <row r="68" spans="1:5" x14ac:dyDescent="0.25">
      <c r="A68" s="9" t="s">
        <v>116</v>
      </c>
      <c r="B68" s="2">
        <v>368799</v>
      </c>
      <c r="C68" s="2">
        <v>557418</v>
      </c>
      <c r="D68" s="2">
        <v>0</v>
      </c>
      <c r="E68" s="1" t="s">
        <v>181</v>
      </c>
    </row>
    <row r="69" spans="1:5" x14ac:dyDescent="0.25">
      <c r="A69" s="9" t="s">
        <v>117</v>
      </c>
      <c r="B69" s="2">
        <v>-368799</v>
      </c>
      <c r="C69" s="2">
        <v>-557418</v>
      </c>
      <c r="D69" s="2">
        <v>0</v>
      </c>
      <c r="E69" s="1" t="s">
        <v>182</v>
      </c>
    </row>
    <row r="70" spans="1:5" x14ac:dyDescent="0.25">
      <c r="A70" s="9" t="s">
        <v>118</v>
      </c>
      <c r="B70" s="2">
        <v>0</v>
      </c>
      <c r="C70" s="2">
        <v>0</v>
      </c>
      <c r="D70" s="2">
        <v>0</v>
      </c>
      <c r="E70" s="1" t="s">
        <v>183</v>
      </c>
    </row>
    <row r="71" spans="1:5" x14ac:dyDescent="0.25">
      <c r="A71" s="9" t="s">
        <v>119</v>
      </c>
      <c r="B71" s="2">
        <v>2236234</v>
      </c>
      <c r="C71" s="2">
        <v>-2235640</v>
      </c>
      <c r="D71" s="2">
        <v>-116128</v>
      </c>
      <c r="E71" s="1" t="s">
        <v>184</v>
      </c>
    </row>
    <row r="72" spans="1:5" x14ac:dyDescent="0.25">
      <c r="A72" s="9" t="s">
        <v>120</v>
      </c>
      <c r="B72" s="2">
        <v>552934</v>
      </c>
      <c r="C72" s="1">
        <v>0</v>
      </c>
      <c r="D72" s="1">
        <v>0</v>
      </c>
      <c r="E72" s="1" t="s">
        <v>185</v>
      </c>
    </row>
    <row r="73" spans="1:5" x14ac:dyDescent="0.25">
      <c r="A73" s="9" t="s">
        <v>121</v>
      </c>
      <c r="B73" s="2">
        <v>1683300</v>
      </c>
      <c r="C73" s="2">
        <v>-2235640</v>
      </c>
      <c r="D73" s="2">
        <v>-116128</v>
      </c>
      <c r="E73" s="1" t="s">
        <v>186</v>
      </c>
    </row>
    <row r="74" spans="1:5" x14ac:dyDescent="0.25">
      <c r="A74" s="9" t="s">
        <v>122</v>
      </c>
      <c r="B74" s="2">
        <v>0</v>
      </c>
      <c r="C74" s="2">
        <v>0</v>
      </c>
      <c r="D74" s="2">
        <v>0</v>
      </c>
      <c r="E74" s="1" t="s">
        <v>187</v>
      </c>
    </row>
    <row r="75" spans="1:5" x14ac:dyDescent="0.25">
      <c r="A75" s="9" t="s">
        <v>123</v>
      </c>
      <c r="B75" s="2">
        <v>1683300</v>
      </c>
      <c r="C75" s="2">
        <v>-2235640</v>
      </c>
      <c r="D75" s="2">
        <v>-116128</v>
      </c>
      <c r="E75" s="1" t="s">
        <v>188</v>
      </c>
    </row>
    <row r="76" spans="1:5" x14ac:dyDescent="0.25">
      <c r="A76" s="9" t="s">
        <v>124</v>
      </c>
      <c r="B76" s="2">
        <v>1683300</v>
      </c>
      <c r="C76" s="2">
        <v>-2235640</v>
      </c>
      <c r="D76" s="2">
        <v>-116128</v>
      </c>
      <c r="E76" s="1" t="s">
        <v>189</v>
      </c>
    </row>
    <row r="77" spans="1:5" x14ac:dyDescent="0.25">
      <c r="A77" s="34" t="s">
        <v>125</v>
      </c>
      <c r="B77" s="36">
        <v>0</v>
      </c>
      <c r="C77" s="35">
        <v>0</v>
      </c>
      <c r="D77" s="35">
        <v>0</v>
      </c>
      <c r="E77" s="1" t="s">
        <v>190</v>
      </c>
    </row>
    <row r="78" spans="1:5" x14ac:dyDescent="0.25">
      <c r="A78" s="30" t="s">
        <v>65</v>
      </c>
      <c r="B78" s="31"/>
      <c r="C78" s="31"/>
      <c r="D78" s="31"/>
      <c r="E78" t="s">
        <v>65</v>
      </c>
    </row>
    <row r="79" spans="1:5" x14ac:dyDescent="0.25">
      <c r="A79" s="32" t="s">
        <v>10</v>
      </c>
      <c r="B79" s="33"/>
      <c r="C79" s="33"/>
      <c r="D79" s="33"/>
      <c r="E79" s="7" t="s">
        <v>11</v>
      </c>
    </row>
    <row r="80" spans="1:5" x14ac:dyDescent="0.25">
      <c r="A80" s="37" t="s">
        <v>126</v>
      </c>
      <c r="B80" s="38">
        <v>3789971</v>
      </c>
      <c r="C80" s="38">
        <v>410350</v>
      </c>
      <c r="D80" s="38">
        <v>-908956</v>
      </c>
      <c r="E80" s="1" t="s">
        <v>200</v>
      </c>
    </row>
    <row r="81" spans="1:5" x14ac:dyDescent="0.25">
      <c r="A81" s="9" t="s">
        <v>127</v>
      </c>
      <c r="B81" s="2">
        <v>-542350</v>
      </c>
      <c r="C81" s="2">
        <v>-88306</v>
      </c>
      <c r="D81" s="2">
        <v>0</v>
      </c>
      <c r="E81" s="1" t="s">
        <v>191</v>
      </c>
    </row>
    <row r="82" spans="1:5" x14ac:dyDescent="0.25">
      <c r="A82" s="9" t="s">
        <v>128</v>
      </c>
      <c r="B82" s="2">
        <v>-3794459</v>
      </c>
      <c r="C82" s="2">
        <v>-523662</v>
      </c>
      <c r="D82" s="2">
        <v>908956</v>
      </c>
      <c r="E82" s="1" t="s">
        <v>192</v>
      </c>
    </row>
    <row r="83" spans="1:5" x14ac:dyDescent="0.25">
      <c r="A83" s="9" t="s">
        <v>129</v>
      </c>
      <c r="B83" s="2">
        <v>1785245</v>
      </c>
      <c r="C83" s="2">
        <v>458541</v>
      </c>
      <c r="D83" s="2">
        <v>502</v>
      </c>
      <c r="E83" s="1" t="s">
        <v>193</v>
      </c>
    </row>
    <row r="84" spans="1:5" x14ac:dyDescent="0.25">
      <c r="A84" s="9" t="s">
        <v>130</v>
      </c>
      <c r="B84" s="2">
        <v>1238407</v>
      </c>
      <c r="C84" s="2">
        <v>256923</v>
      </c>
      <c r="D84" s="2">
        <v>502</v>
      </c>
      <c r="E84" s="1" t="s">
        <v>194</v>
      </c>
    </row>
    <row r="85" spans="1:5" x14ac:dyDescent="0.25">
      <c r="A85" s="10"/>
    </row>
    <row r="86" spans="1:5" x14ac:dyDescent="0.25">
      <c r="A86" s="10"/>
    </row>
    <row r="87" spans="1:5" x14ac:dyDescent="0.25">
      <c r="A87" s="10"/>
    </row>
    <row r="88" spans="1:5" x14ac:dyDescent="0.25">
      <c r="A88" s="10"/>
    </row>
    <row r="89" spans="1:5" x14ac:dyDescent="0.25">
      <c r="A89" s="10"/>
    </row>
    <row r="90" spans="1:5" x14ac:dyDescent="0.25">
      <c r="A90" s="10"/>
    </row>
    <row r="91" spans="1:5" x14ac:dyDescent="0.25">
      <c r="A91" s="10"/>
    </row>
    <row r="92" spans="1:5" x14ac:dyDescent="0.25">
      <c r="A92" s="10"/>
    </row>
    <row r="93" spans="1:5" x14ac:dyDescent="0.25">
      <c r="A93" s="10"/>
    </row>
    <row r="94" spans="1:5" x14ac:dyDescent="0.25">
      <c r="A94" s="10"/>
    </row>
    <row r="95" spans="1:5" x14ac:dyDescent="0.25">
      <c r="A95" s="10"/>
    </row>
    <row r="96" spans="1:5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</sheetData>
  <pageMargins left="2.5" right="0.75" top="1" bottom="1" header="0.5" footer="0.5"/>
  <pageSetup scale="58" fitToWidth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72EC5-EF5C-4B35-BC38-1E1DBF22175A}">
  <dimension ref="A3:L38"/>
  <sheetViews>
    <sheetView workbookViewId="0">
      <selection activeCell="J9" sqref="J9"/>
    </sheetView>
  </sheetViews>
  <sheetFormatPr defaultRowHeight="13.2" x14ac:dyDescent="0.25"/>
  <cols>
    <col min="1" max="1" width="47.33203125" customWidth="1"/>
    <col min="2" max="2" width="16.88671875" customWidth="1"/>
    <col min="3" max="3" width="16.6640625" customWidth="1"/>
    <col min="4" max="4" width="20.6640625" customWidth="1"/>
    <col min="5" max="5" width="38.44140625" bestFit="1" customWidth="1"/>
  </cols>
  <sheetData>
    <row r="3" spans="1:12" ht="46.5" customHeight="1" x14ac:dyDescent="0.25">
      <c r="A3" s="12"/>
      <c r="B3" s="6" t="s">
        <v>5</v>
      </c>
      <c r="C3" s="8" t="s">
        <v>3</v>
      </c>
      <c r="D3" s="6" t="s">
        <v>4</v>
      </c>
      <c r="E3" s="12"/>
    </row>
    <row r="4" spans="1:12" ht="63" customHeight="1" x14ac:dyDescent="0.25">
      <c r="A4" s="13" t="s">
        <v>12</v>
      </c>
      <c r="B4" s="6" t="s">
        <v>2</v>
      </c>
      <c r="C4" s="8" t="s">
        <v>1</v>
      </c>
      <c r="D4" s="6" t="s">
        <v>0</v>
      </c>
      <c r="E4" s="13" t="s">
        <v>13</v>
      </c>
    </row>
    <row r="5" spans="1:12" ht="13.8" x14ac:dyDescent="0.25">
      <c r="A5" s="14"/>
      <c r="B5" s="6">
        <v>141215</v>
      </c>
      <c r="C5" s="8">
        <v>141039</v>
      </c>
      <c r="D5" s="6">
        <v>141097</v>
      </c>
      <c r="E5" s="14"/>
    </row>
    <row r="6" spans="1:12" ht="13.8" x14ac:dyDescent="0.25">
      <c r="A6" s="15" t="s">
        <v>14</v>
      </c>
      <c r="B6" s="26">
        <v>1</v>
      </c>
      <c r="C6" s="26">
        <v>1</v>
      </c>
      <c r="D6" s="26">
        <v>1</v>
      </c>
      <c r="E6" s="17" t="s">
        <v>15</v>
      </c>
    </row>
    <row r="7" spans="1:12" ht="13.8" x14ac:dyDescent="0.25">
      <c r="A7" s="15" t="s">
        <v>203</v>
      </c>
      <c r="B7" s="26">
        <v>0.57999999999999996</v>
      </c>
      <c r="C7" s="26">
        <v>0.11</v>
      </c>
      <c r="D7" s="26" t="s">
        <v>16</v>
      </c>
      <c r="E7" s="18" t="s">
        <v>202</v>
      </c>
      <c r="I7" s="29"/>
      <c r="J7" s="29"/>
      <c r="K7" s="29"/>
      <c r="L7" s="28"/>
    </row>
    <row r="8" spans="1:12" ht="13.8" x14ac:dyDescent="0.25">
      <c r="A8" s="15" t="s">
        <v>17</v>
      </c>
      <c r="B8" s="16">
        <v>6798782.4299999997</v>
      </c>
      <c r="C8" s="16">
        <v>151562.70000000001</v>
      </c>
      <c r="D8" s="16" t="s">
        <v>16</v>
      </c>
      <c r="E8" s="18" t="s">
        <v>18</v>
      </c>
      <c r="I8" s="29"/>
      <c r="J8" s="29"/>
      <c r="K8" s="29"/>
      <c r="L8" s="28"/>
    </row>
    <row r="9" spans="1:12" ht="13.8" x14ac:dyDescent="0.25">
      <c r="A9" s="15" t="s">
        <v>19</v>
      </c>
      <c r="B9" s="19">
        <v>14489467</v>
      </c>
      <c r="C9" s="19">
        <v>1092141</v>
      </c>
      <c r="D9" s="16" t="s">
        <v>16</v>
      </c>
      <c r="E9" s="18" t="s">
        <v>20</v>
      </c>
      <c r="I9" s="29"/>
      <c r="J9" s="29"/>
      <c r="K9" s="29"/>
      <c r="L9" s="28"/>
    </row>
    <row r="10" spans="1:12" ht="13.8" x14ac:dyDescent="0.25">
      <c r="A10" s="15" t="s">
        <v>21</v>
      </c>
      <c r="B10" s="19">
        <v>8426</v>
      </c>
      <c r="C10" s="19">
        <v>480</v>
      </c>
      <c r="D10" s="16" t="s">
        <v>16</v>
      </c>
      <c r="E10" s="18" t="s">
        <v>22</v>
      </c>
      <c r="I10" s="29"/>
      <c r="J10" s="29"/>
      <c r="K10" s="29"/>
      <c r="L10" s="28"/>
    </row>
    <row r="11" spans="1:12" ht="13.8" x14ac:dyDescent="0.25">
      <c r="A11" s="15" t="s">
        <v>23</v>
      </c>
      <c r="B11" s="19">
        <v>35000000</v>
      </c>
      <c r="C11" s="16">
        <v>19299747</v>
      </c>
      <c r="D11" s="19">
        <v>54559665</v>
      </c>
      <c r="E11" s="18" t="s">
        <v>24</v>
      </c>
      <c r="F11" s="40"/>
      <c r="G11" s="39"/>
      <c r="I11" s="29"/>
      <c r="J11" s="29"/>
      <c r="K11" s="29"/>
      <c r="L11" s="28"/>
    </row>
    <row r="12" spans="1:12" ht="13.8" x14ac:dyDescent="0.25">
      <c r="A12" s="15" t="s">
        <v>204</v>
      </c>
      <c r="B12" s="19">
        <v>20300000</v>
      </c>
      <c r="C12" s="16">
        <v>2122972.17</v>
      </c>
      <c r="D12" s="16" t="s">
        <v>16</v>
      </c>
      <c r="E12" s="18" t="s">
        <v>205</v>
      </c>
      <c r="I12" s="29"/>
      <c r="J12" s="29"/>
      <c r="K12" s="29"/>
      <c r="L12" s="28"/>
    </row>
    <row r="13" spans="1:12" ht="13.8" x14ac:dyDescent="0.25">
      <c r="A13" s="15" t="s">
        <v>25</v>
      </c>
      <c r="B13" s="20">
        <v>45657</v>
      </c>
      <c r="C13" s="20">
        <v>45657</v>
      </c>
      <c r="D13" s="20">
        <v>45657</v>
      </c>
      <c r="E13" s="18" t="s">
        <v>26</v>
      </c>
    </row>
    <row r="14" spans="1:12" ht="39.6" x14ac:dyDescent="0.25">
      <c r="A14" s="43" t="s">
        <v>207</v>
      </c>
      <c r="E14" s="42" t="s">
        <v>206</v>
      </c>
    </row>
    <row r="16" spans="1:12" ht="13.8" x14ac:dyDescent="0.25">
      <c r="A16" s="21" t="s">
        <v>27</v>
      </c>
      <c r="B16" s="22"/>
      <c r="C16" s="22"/>
      <c r="D16" s="22"/>
      <c r="E16" s="23" t="s">
        <v>28</v>
      </c>
    </row>
    <row r="17" spans="1:5" ht="13.8" x14ac:dyDescent="0.25">
      <c r="A17" s="24" t="s">
        <v>29</v>
      </c>
      <c r="B17" s="25">
        <f t="shared" ref="B17" si="0">+B9*100/B11</f>
        <v>41.398477142857146</v>
      </c>
      <c r="C17" s="25">
        <f>+C9*100/C11</f>
        <v>5.658835838625242</v>
      </c>
      <c r="D17" s="25" t="s">
        <v>16</v>
      </c>
      <c r="E17" s="17" t="s">
        <v>30</v>
      </c>
    </row>
    <row r="18" spans="1:5" ht="13.8" x14ac:dyDescent="0.25">
      <c r="A18" s="15" t="s">
        <v>31</v>
      </c>
      <c r="B18" s="26">
        <f>+'Annual Financial Data'!B76/'Financial Ratios'!B11</f>
        <v>4.8094285714285714E-2</v>
      </c>
      <c r="C18" s="26">
        <f>+'Annual Financial Data'!C76/'Financial Ratios'!C11</f>
        <v>-0.11583778792540649</v>
      </c>
      <c r="D18" s="41">
        <f>+'Annual Financial Data'!D76/'Financial Ratios'!D11</f>
        <v>-2.1284588166001384E-3</v>
      </c>
      <c r="E18" s="18" t="s">
        <v>32</v>
      </c>
    </row>
    <row r="19" spans="1:5" ht="13.8" x14ac:dyDescent="0.25">
      <c r="A19" s="15" t="s">
        <v>33</v>
      </c>
      <c r="B19" s="26">
        <f>+'Annual Financial Data'!B44/'Financial Ratios'!B11</f>
        <v>1.0522326285714285</v>
      </c>
      <c r="C19" s="26">
        <f>+'Annual Financial Data'!C44/'Financial Ratios'!C11</f>
        <v>0.23180215782103258</v>
      </c>
      <c r="D19" s="26">
        <f>+'Annual Financial Data'!D44/'Financial Ratios'!D11</f>
        <v>0.55339212584974629</v>
      </c>
      <c r="E19" s="18" t="s">
        <v>34</v>
      </c>
    </row>
    <row r="20" spans="1:5" ht="13.8" x14ac:dyDescent="0.25">
      <c r="A20" s="15" t="s">
        <v>35</v>
      </c>
      <c r="B20" s="26">
        <f>+B12/'Annual Financial Data'!B76</f>
        <v>12.059644745440504</v>
      </c>
      <c r="C20" s="26" t="s">
        <v>16</v>
      </c>
      <c r="D20" s="26" t="s">
        <v>16</v>
      </c>
      <c r="E20" s="18" t="s">
        <v>36</v>
      </c>
    </row>
    <row r="21" spans="1:5" ht="13.8" x14ac:dyDescent="0.25">
      <c r="A21" s="15" t="s">
        <v>37</v>
      </c>
      <c r="B21" s="26">
        <f>+B12/'Annual Financial Data'!B44</f>
        <v>0.55120890975167847</v>
      </c>
      <c r="C21" s="26">
        <f>+C12/'Annual Financial Data'!C44</f>
        <v>0.47454260578940627</v>
      </c>
      <c r="D21" s="26" t="s">
        <v>16</v>
      </c>
      <c r="E21" s="18" t="s">
        <v>38</v>
      </c>
    </row>
    <row r="22" spans="1:5" x14ac:dyDescent="0.25">
      <c r="B22" s="27"/>
      <c r="C22" s="27"/>
      <c r="D22" s="27"/>
    </row>
    <row r="23" spans="1:5" ht="13.8" x14ac:dyDescent="0.25">
      <c r="A23" s="15" t="s">
        <v>39</v>
      </c>
      <c r="B23" s="26">
        <f>+'Annual Financial Data'!B62*100/'Annual Financial Data'!B60</f>
        <v>6.443733404443579</v>
      </c>
      <c r="C23" s="26">
        <f>+'Annual Financial Data'!C62*100/'Annual Financial Data'!C60</f>
        <v>-5.2731086978067099</v>
      </c>
      <c r="D23" s="26" t="s">
        <v>16</v>
      </c>
      <c r="E23" s="18" t="s">
        <v>40</v>
      </c>
    </row>
    <row r="24" spans="1:5" ht="13.8" x14ac:dyDescent="0.25">
      <c r="A24" s="15" t="s">
        <v>41</v>
      </c>
      <c r="B24" s="26">
        <f>+('Annual Financial Data'!B71+'Annual Financial Data'!B68)*100/'Annual Financial Data'!B60</f>
        <v>3.853267195637867</v>
      </c>
      <c r="C24" s="26">
        <f>+('Annual Financial Data'!C71+'Annual Financial Data'!C68)*100/'Annual Financial Data'!C60</f>
        <v>-12.863596690215893</v>
      </c>
      <c r="D24" s="26" t="s">
        <v>16</v>
      </c>
      <c r="E24" s="18" t="s">
        <v>42</v>
      </c>
    </row>
    <row r="25" spans="1:5" ht="13.8" x14ac:dyDescent="0.25">
      <c r="A25" s="15" t="s">
        <v>43</v>
      </c>
      <c r="B25" s="26">
        <f>+'Annual Financial Data'!B75*100/'Annual Financial Data'!B60</f>
        <v>2.4898742819830773</v>
      </c>
      <c r="C25" s="26">
        <f>+'Annual Financial Data'!C75*100/'Annual Financial Data'!C60</f>
        <v>-17.136213983915273</v>
      </c>
      <c r="D25" s="26" t="s">
        <v>16</v>
      </c>
      <c r="E25" s="18" t="s">
        <v>64</v>
      </c>
    </row>
    <row r="26" spans="1:5" ht="13.8" x14ac:dyDescent="0.25">
      <c r="A26" s="15" t="s">
        <v>44</v>
      </c>
      <c r="B26" s="26">
        <f>+'Annual Financial Data'!B75*100/'Annual Financial Data'!B31</f>
        <v>3.4649150947596539</v>
      </c>
      <c r="C26" s="26">
        <f>+'Annual Financial Data'!C75*100/'Annual Financial Data'!C31</f>
        <v>-13.768122993031444</v>
      </c>
      <c r="D26" s="26">
        <f>+'Annual Financial Data'!D75*100/'Annual Financial Data'!D31</f>
        <v>-0.2420608943817372</v>
      </c>
      <c r="E26" s="18" t="s">
        <v>45</v>
      </c>
    </row>
    <row r="27" spans="1:5" ht="13.8" x14ac:dyDescent="0.25">
      <c r="A27" s="15" t="s">
        <v>46</v>
      </c>
      <c r="B27" s="26">
        <f>+'Annual Financial Data'!B76*100/'Annual Financial Data'!B44</f>
        <v>4.5706894472167505</v>
      </c>
      <c r="C27" s="26">
        <f>+'Annual Financial Data'!C76*100/'Annual Financial Data'!C44</f>
        <v>-49.972696119093648</v>
      </c>
      <c r="D27" s="26">
        <f>+'Annual Financial Data'!D76*100/'Annual Financial Data'!D44</f>
        <v>-0.38462036541120659</v>
      </c>
      <c r="E27" s="18" t="s">
        <v>47</v>
      </c>
    </row>
    <row r="28" spans="1:5" x14ac:dyDescent="0.25">
      <c r="B28" s="27"/>
      <c r="C28" s="27"/>
      <c r="D28" s="27"/>
    </row>
    <row r="29" spans="1:5" ht="13.8" x14ac:dyDescent="0.25">
      <c r="A29" s="15" t="s">
        <v>48</v>
      </c>
      <c r="B29" s="26">
        <f>+'Annual Financial Data'!B56*100/'Annual Financial Data'!B31</f>
        <v>24.192725522632927</v>
      </c>
      <c r="C29" s="26">
        <f>+'Annual Financial Data'!C56*100/'Annual Financial Data'!C31</f>
        <v>72.448708870500795</v>
      </c>
      <c r="D29" s="26">
        <f>+'Annual Financial Data'!D56*100/'Annual Financial Data'!D31</f>
        <v>37.064982473576443</v>
      </c>
      <c r="E29" s="18" t="s">
        <v>49</v>
      </c>
    </row>
    <row r="30" spans="1:5" ht="13.8" x14ac:dyDescent="0.25">
      <c r="A30" s="15" t="s">
        <v>50</v>
      </c>
      <c r="B30" s="26">
        <f>+('Annual Financial Data'!B46)*100/'Annual Financial Data'!B31</f>
        <v>75.807274477367073</v>
      </c>
      <c r="C30" s="26">
        <f>+('Annual Financial Data'!C46)*100/'Annual Financial Data'!C31</f>
        <v>27.551291129499209</v>
      </c>
      <c r="D30" s="26">
        <f>+('Annual Financial Data'!D46)*100/'Annual Financial Data'!D31</f>
        <v>62.935017526423557</v>
      </c>
      <c r="E30" s="18" t="s">
        <v>51</v>
      </c>
    </row>
    <row r="31" spans="1:5" ht="13.8" x14ac:dyDescent="0.25">
      <c r="A31" s="15" t="s">
        <v>52</v>
      </c>
      <c r="B31" s="26">
        <f>+('Annual Financial Data'!B71+'Annual Financial Data'!B68)/'Annual Financial Data'!B68</f>
        <v>7.0635576560673972</v>
      </c>
      <c r="C31" s="26">
        <f>+('Annual Financial Data'!C71+'Annual Financial Data'!C68)/'Annual Financial Data'!C68</f>
        <v>-3.010706507504243</v>
      </c>
      <c r="D31" s="26" t="s">
        <v>16</v>
      </c>
      <c r="E31" s="18" t="s">
        <v>58</v>
      </c>
    </row>
    <row r="32" spans="1:5" x14ac:dyDescent="0.25">
      <c r="B32" s="27"/>
      <c r="C32" s="27"/>
      <c r="D32" s="27"/>
    </row>
    <row r="33" spans="1:5" ht="13.8" x14ac:dyDescent="0.25">
      <c r="A33" s="15" t="s">
        <v>53</v>
      </c>
      <c r="B33" s="26">
        <f>+'Annual Financial Data'!B60/'Annual Financial Data'!B31</f>
        <v>1.3916024274125194</v>
      </c>
      <c r="C33" s="26">
        <f>+'Annual Financial Data'!C60/'Annual Financial Data'!C31</f>
        <v>0.80345185966717902</v>
      </c>
      <c r="D33" s="26">
        <f>+'Annual Financial Data'!D60/'Annual Financial Data'!D31</f>
        <v>0</v>
      </c>
      <c r="E33" s="18" t="s">
        <v>59</v>
      </c>
    </row>
    <row r="34" spans="1:5" ht="13.8" x14ac:dyDescent="0.25">
      <c r="A34" s="15" t="s">
        <v>54</v>
      </c>
      <c r="B34" s="26">
        <f>+'Annual Financial Data'!B60/('Annual Financial Data'!B14+'Annual Financial Data'!B15)</f>
        <v>4.84503723513241</v>
      </c>
      <c r="C34" s="26">
        <f>+'Annual Financial Data'!C60/('Annual Financial Data'!C14+'Annual Financial Data'!C15)</f>
        <v>1.9223864353193771</v>
      </c>
      <c r="D34" s="26">
        <f>+'Annual Financial Data'!D60/('Annual Financial Data'!D14+'Annual Financial Data'!D15)</f>
        <v>0</v>
      </c>
      <c r="E34" s="18" t="s">
        <v>60</v>
      </c>
    </row>
    <row r="35" spans="1:5" ht="13.8" x14ac:dyDescent="0.25">
      <c r="A35" s="15" t="s">
        <v>55</v>
      </c>
      <c r="B35" s="26">
        <f>+'Annual Financial Data'!B60/'Financial Ratios'!B38</f>
        <v>2.8712194849314518</v>
      </c>
      <c r="C35" s="26">
        <f>+'Annual Financial Data'!C60/'Financial Ratios'!C38</f>
        <v>-6.4818228791454482</v>
      </c>
      <c r="D35" s="26">
        <f>+'Annual Financial Data'!D60/'Financial Ratios'!D38</f>
        <v>0</v>
      </c>
      <c r="E35" s="18" t="s">
        <v>61</v>
      </c>
    </row>
    <row r="36" spans="1:5" x14ac:dyDescent="0.25">
      <c r="B36" s="27"/>
      <c r="C36" s="27"/>
      <c r="D36" s="27"/>
    </row>
    <row r="37" spans="1:5" ht="13.8" x14ac:dyDescent="0.25">
      <c r="A37" s="15" t="s">
        <v>56</v>
      </c>
      <c r="B37" s="26">
        <f>+'Annual Financial Data'!B30/'Annual Financial Data'!B55</f>
        <v>3.1247818121948381</v>
      </c>
      <c r="C37" s="26">
        <f>+'Annual Financial Data'!C30/'Annual Financial Data'!C55</f>
        <v>0.82376890177577733</v>
      </c>
      <c r="D37" s="26">
        <f>+'Annual Financial Data'!D30/'Annual Financial Data'!D55</f>
        <v>2.6975821817074253</v>
      </c>
      <c r="E37" s="18" t="s">
        <v>62</v>
      </c>
    </row>
    <row r="38" spans="1:5" ht="13.8" x14ac:dyDescent="0.25">
      <c r="A38" s="15" t="s">
        <v>57</v>
      </c>
      <c r="B38" s="19">
        <f>+'Annual Financial Data'!B30-'Annual Financial Data'!B55</f>
        <v>23546031</v>
      </c>
      <c r="C38" s="19">
        <f>+'Annual Financial Data'!C30-'Annual Financial Data'!C55</f>
        <v>-2012750</v>
      </c>
      <c r="D38" s="19">
        <f>+'Annual Financial Data'!D30-'Annual Financial Data'!D55</f>
        <v>30186094</v>
      </c>
      <c r="E38" s="18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Annual Financial Data</vt:lpstr>
      <vt:lpstr>Financial Ratios</vt:lpstr>
      <vt:lpstr>'Annual Financial Data'!Print_Area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Tala</cp:lastModifiedBy>
  <cp:lastPrinted>2023-08-20T08:57:05Z</cp:lastPrinted>
  <dcterms:created xsi:type="dcterms:W3CDTF">2023-07-20T07:05:14Z</dcterms:created>
  <dcterms:modified xsi:type="dcterms:W3CDTF">2025-07-29T08:35:45Z</dcterms:modified>
</cp:coreProperties>
</file>